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1"/>
  </bookViews>
  <sheets>
    <sheet name="прил 1" sheetId="1" r:id="rId1"/>
    <sheet name="прил 2" sheetId="2" r:id="rId2"/>
    <sheet name="прил 3" sheetId="3" r:id="rId3"/>
  </sheets>
  <definedNames/>
  <calcPr fullCalcOnLoad="1"/>
</workbook>
</file>

<file path=xl/sharedStrings.xml><?xml version="1.0" encoding="utf-8"?>
<sst xmlns="http://schemas.openxmlformats.org/spreadsheetml/2006/main" count="128" uniqueCount="74">
  <si>
    <t>Годы реализации</t>
  </si>
  <si>
    <t>ОБ</t>
  </si>
  <si>
    <t>ФБ</t>
  </si>
  <si>
    <t>МБ</t>
  </si>
  <si>
    <t>ВБС</t>
  </si>
  <si>
    <t>Всего</t>
  </si>
  <si>
    <t>Соисполнители, участники</t>
  </si>
  <si>
    <t>1.</t>
  </si>
  <si>
    <t>2.1.</t>
  </si>
  <si>
    <t xml:space="preserve"> Срок выполнения</t>
  </si>
  <si>
    <t>Ед. изм.</t>
  </si>
  <si>
    <t>Факт</t>
  </si>
  <si>
    <t>План</t>
  </si>
  <si>
    <t>Источник данных</t>
  </si>
  <si>
    <t>2.1.1.</t>
  </si>
  <si>
    <t xml:space="preserve"> Ожидаемый конечный результат выполнения основного мероприятия</t>
  </si>
  <si>
    <t>I</t>
  </si>
  <si>
    <t>II</t>
  </si>
  <si>
    <t>Соисполнитель, ответственный за выполнение показателя</t>
  </si>
  <si>
    <t>Муниципальная программа, показатель</t>
  </si>
  <si>
    <t>Объемы финансирования муниципальной программы, рублей, копеек</t>
  </si>
  <si>
    <t>план</t>
  </si>
  <si>
    <t>Объемы и источники финансирования (руб., коп.)</t>
  </si>
  <si>
    <t>Приложение № 1</t>
  </si>
  <si>
    <t>2014 - 2016</t>
  </si>
  <si>
    <t>№ 
п/п</t>
  </si>
  <si>
    <t>Показатели задач муниципальной программы:</t>
  </si>
  <si>
    <t xml:space="preserve"> №
 п/п</t>
  </si>
  <si>
    <t>Сокращение тепловых потерь в процессе функционирования инженерной инфраструктуры зданий</t>
  </si>
  <si>
    <t>Муниципальная программа "Энергосбережение и повышение энергетической эффективности муниципального образования ЗАТО Александровск" на 2014 - 2016 годы</t>
  </si>
  <si>
    <t>%</t>
  </si>
  <si>
    <t>Управление
культуры, спорта и молодежной политики администрации
ЗАТО Александровск</t>
  </si>
  <si>
    <t>Управление культуры, спорта и молодежной политики 
администрации 
ЗАТО Александровск</t>
  </si>
  <si>
    <t>1.2.</t>
  </si>
  <si>
    <r>
      <t xml:space="preserve">Муниципальная программа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 xml:space="preserve">Энергоэффективность и развитие энергетики" </t>
    </r>
  </si>
  <si>
    <t>1.1.</t>
  </si>
  <si>
    <t>2.1.2.</t>
  </si>
  <si>
    <t>Управление образования администрации 
ЗАТО Александровск</t>
  </si>
  <si>
    <t>Управление муниципальной собственностью администрации 
ЗАТО Александровск</t>
  </si>
  <si>
    <t>Управление образования
администрации 
ЗАТО Александровск</t>
  </si>
  <si>
    <t>1.3.</t>
  </si>
  <si>
    <t>Муниципальная программа, основное мероприятие</t>
  </si>
  <si>
    <t>Муниципальная программа "Энергоэффективность и развитие энергетики"</t>
  </si>
  <si>
    <t>2014-2016</t>
  </si>
  <si>
    <t>Основное мероприятие 1.6                                                               Организация обучения специалистов в области энергосбережения и повышения энергетической эффективности</t>
  </si>
  <si>
    <t>Основное мероприятие 1.3.                                                                                                                       Установка блочного теплового пункта с автоматическим погодным регулированием</t>
  </si>
  <si>
    <t>Снижения относительных затрат местного бюджета на оплату электрической энергии</t>
  </si>
  <si>
    <t>Перечень основных мероприятий программы "Энергоэффективность и развитие энергетики" на 2014-2016 годы</t>
  </si>
  <si>
    <t xml:space="preserve">Основное мероприятие 1.5                                                     Приобретение, установка, ремонт и замена приборов учета тепла, воды и электроэнергии                                   </t>
  </si>
  <si>
    <t>Перечень показателей муниципальной программы "Энергоэффективность и развитие энергетики" на 2014-2016 годы</t>
  </si>
  <si>
    <t>Основное мероприятие 1.1.                                                                                                                          Установка датчиков движения (звука) в цепях освещения, приобретение и замена ламп накаливания на энергосберегающие лампы</t>
  </si>
  <si>
    <t>Ведомственные данные</t>
  </si>
  <si>
    <t>Управление образования 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</si>
  <si>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Уровень потребления энергоресурсов к базовому объему 2009 года</t>
  </si>
  <si>
    <t>Уровень потребления тепловой энергии к базовому объему 2009 года</t>
  </si>
  <si>
    <t>Уровень потребления электрической энергии к базовому объему 2009 года</t>
  </si>
  <si>
    <t>Значение показателя</t>
  </si>
  <si>
    <t xml:space="preserve">Показатели цели муниципальной программы: </t>
  </si>
  <si>
    <t>Показатели задачи 1. Сокращение потребления энергоресурсов</t>
  </si>
  <si>
    <t>Задача 1. Сокращение потребления энергоресурсов</t>
  </si>
  <si>
    <t>1.4.</t>
  </si>
  <si>
    <t>1.5.</t>
  </si>
  <si>
    <t>1.6.</t>
  </si>
  <si>
    <t>Модернизация сетей теплоснабжения, снижение относительных затрат местного бюджета на оплату коммунальных энергоресурсов</t>
  </si>
  <si>
    <t>Основное мероприятие 1.2.                                                                                                                        Утепление фасадов, замена деревянных оконных блоков на энергоэффективные стеклопакеты в ПФХ переплеты, теплоизоляция стен и кровли</t>
  </si>
  <si>
    <t>Усиление теплового контура зданий, снижение теплопотребления объектов</t>
  </si>
  <si>
    <t>Создание в учреждениях новых механизмов повышения энергетической эффективности</t>
  </si>
  <si>
    <t>Управление муниципальной собственностью администрации ЗАТО Александровск                                                                  Управление образования 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</si>
  <si>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Управление муниципальной собственностью администрации ЗАТО Александровск                                     Управление образования 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</si>
  <si>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 xml:space="preserve">Переход на приборный учет при расчетах  с организациями коммунального комплекса </t>
  </si>
  <si>
    <t>Основное мероприятие 1.4.                                                                                                                         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рецеркуляцией тепла, промывка и опрессовка системы теплоснабжения)</t>
  </si>
  <si>
    <t>Приложение № 2</t>
  </si>
  <si>
    <t xml:space="preserve">Приложение № 3 </t>
  </si>
  <si>
    <t>Сведения об объемах финансирования муниципальной программы "Энергоэффективность и развитие энергетики" на 2014-2016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</si>
</sst>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43" fontId="7" fillId="0" borderId="10" xfId="6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3" fontId="7" fillId="0" borderId="10" xfId="60" applyFont="1" applyFill="1" applyBorder="1" applyAlignment="1">
      <alignment horizontal="right" vertical="center" wrapText="1"/>
    </xf>
    <xf numFmtId="4" fontId="7" fillId="0" borderId="10" xfId="6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</xf>
    <xf numFmtId="0" fontId="4" fillId="0" borderId="15" xfId="42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110" zoomScaleNormal="110" zoomScaleSheetLayoutView="115" zoomScalePageLayoutView="0" workbookViewId="0" topLeftCell="A1">
      <selection activeCell="N1" sqref="N1"/>
    </sheetView>
  </sheetViews>
  <sheetFormatPr defaultColWidth="9.140625" defaultRowHeight="15"/>
  <cols>
    <col min="1" max="1" width="6.57421875" style="1" customWidth="1"/>
    <col min="2" max="2" width="36.8515625" style="0" customWidth="1"/>
    <col min="3" max="3" width="7.421875" style="0" customWidth="1"/>
    <col min="11" max="11" width="10.421875" style="0" bestFit="1" customWidth="1"/>
    <col min="13" max="13" width="16.57421875" style="0" customWidth="1"/>
    <col min="14" max="14" width="29.140625" style="0" customWidth="1"/>
  </cols>
  <sheetData>
    <row r="1" spans="1:14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N1" s="7" t="s">
        <v>23</v>
      </c>
    </row>
    <row r="2" spans="1:14" ht="41.2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4" ht="21" customHeight="1">
      <c r="A4" s="43" t="s">
        <v>25</v>
      </c>
      <c r="B4" s="43" t="s">
        <v>19</v>
      </c>
      <c r="C4" s="43" t="s">
        <v>10</v>
      </c>
      <c r="D4" s="43" t="s">
        <v>56</v>
      </c>
      <c r="E4" s="43"/>
      <c r="F4" s="43"/>
      <c r="G4" s="43"/>
      <c r="H4" s="43"/>
      <c r="I4" s="43"/>
      <c r="J4" s="43"/>
      <c r="K4" s="43"/>
      <c r="L4" s="43"/>
      <c r="M4" s="48" t="s">
        <v>13</v>
      </c>
      <c r="N4" s="48" t="s">
        <v>18</v>
      </c>
    </row>
    <row r="5" spans="1:14" ht="25.5" customHeight="1">
      <c r="A5" s="43"/>
      <c r="B5" s="43"/>
      <c r="C5" s="43"/>
      <c r="D5" s="4">
        <v>2012</v>
      </c>
      <c r="E5" s="55">
        <v>2013</v>
      </c>
      <c r="F5" s="56"/>
      <c r="G5" s="50">
        <v>2014</v>
      </c>
      <c r="H5" s="51"/>
      <c r="I5" s="50">
        <v>2015</v>
      </c>
      <c r="J5" s="51"/>
      <c r="K5" s="50">
        <v>2016</v>
      </c>
      <c r="L5" s="51"/>
      <c r="M5" s="49"/>
      <c r="N5" s="49"/>
    </row>
    <row r="6" spans="1:14" ht="19.5" customHeight="1">
      <c r="A6" s="43"/>
      <c r="B6" s="48"/>
      <c r="C6" s="48"/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  <c r="L6" s="5" t="s">
        <v>11</v>
      </c>
      <c r="M6" s="49"/>
      <c r="N6" s="49"/>
    </row>
    <row r="7" spans="1:14" ht="25.5" customHeight="1">
      <c r="A7" s="4"/>
      <c r="B7" s="45" t="s">
        <v>34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t="31.5" customHeight="1">
      <c r="A8" s="4" t="s">
        <v>16</v>
      </c>
      <c r="B8" s="44" t="s">
        <v>57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11" customHeight="1">
      <c r="A9" s="4" t="s">
        <v>35</v>
      </c>
      <c r="B9" s="30" t="s">
        <v>53</v>
      </c>
      <c r="C9" s="19" t="s">
        <v>30</v>
      </c>
      <c r="D9" s="29">
        <v>91</v>
      </c>
      <c r="E9" s="29">
        <v>88</v>
      </c>
      <c r="F9" s="4"/>
      <c r="G9" s="29">
        <v>85</v>
      </c>
      <c r="H9" s="4"/>
      <c r="I9" s="29">
        <v>85</v>
      </c>
      <c r="J9" s="4"/>
      <c r="K9" s="29">
        <v>85</v>
      </c>
      <c r="L9" s="4"/>
      <c r="M9" s="21" t="s">
        <v>51</v>
      </c>
      <c r="N9" s="24" t="s">
        <v>52</v>
      </c>
    </row>
    <row r="10" spans="1:14" ht="24" customHeight="1">
      <c r="A10" s="4" t="s">
        <v>17</v>
      </c>
      <c r="B10" s="44" t="s">
        <v>26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36.75" customHeight="1">
      <c r="A11" s="4" t="s">
        <v>8</v>
      </c>
      <c r="B11" s="52" t="s">
        <v>58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</row>
    <row r="12" spans="1:14" s="32" customFormat="1" ht="102.75" customHeight="1">
      <c r="A12" s="19" t="s">
        <v>14</v>
      </c>
      <c r="B12" s="31" t="s">
        <v>54</v>
      </c>
      <c r="C12" s="19" t="s">
        <v>30</v>
      </c>
      <c r="D12" s="29">
        <v>91</v>
      </c>
      <c r="E12" s="29">
        <v>88</v>
      </c>
      <c r="F12" s="4"/>
      <c r="G12" s="29">
        <v>85</v>
      </c>
      <c r="H12" s="4"/>
      <c r="I12" s="29">
        <v>85</v>
      </c>
      <c r="J12" s="4"/>
      <c r="K12" s="29">
        <v>85</v>
      </c>
      <c r="L12" s="4"/>
      <c r="M12" s="21" t="s">
        <v>51</v>
      </c>
      <c r="N12" s="24" t="s">
        <v>52</v>
      </c>
    </row>
    <row r="13" spans="1:14" s="32" customFormat="1" ht="107.25" customHeight="1">
      <c r="A13" s="19" t="s">
        <v>36</v>
      </c>
      <c r="B13" s="31" t="s">
        <v>55</v>
      </c>
      <c r="C13" s="19" t="s">
        <v>30</v>
      </c>
      <c r="D13" s="29">
        <v>91</v>
      </c>
      <c r="E13" s="29">
        <v>88</v>
      </c>
      <c r="F13" s="4"/>
      <c r="G13" s="29">
        <v>85</v>
      </c>
      <c r="H13" s="4"/>
      <c r="I13" s="29">
        <v>85</v>
      </c>
      <c r="J13" s="4"/>
      <c r="K13" s="29">
        <v>85</v>
      </c>
      <c r="L13" s="4"/>
      <c r="M13" s="21" t="s">
        <v>51</v>
      </c>
      <c r="N13" s="24" t="s">
        <v>52</v>
      </c>
    </row>
  </sheetData>
  <sheetProtection/>
  <mergeCells count="15">
    <mergeCell ref="B10:N10"/>
    <mergeCell ref="B11:N11"/>
    <mergeCell ref="M4:M6"/>
    <mergeCell ref="C4:C6"/>
    <mergeCell ref="D4:L4"/>
    <mergeCell ref="I5:J5"/>
    <mergeCell ref="G5:H5"/>
    <mergeCell ref="E5:F5"/>
    <mergeCell ref="A2:N2"/>
    <mergeCell ref="A4:A6"/>
    <mergeCell ref="B8:N8"/>
    <mergeCell ref="B7:N7"/>
    <mergeCell ref="N4:N6"/>
    <mergeCell ref="K5:L5"/>
    <mergeCell ref="B4:B6"/>
  </mergeCells>
  <printOptions/>
  <pageMargins left="0.1968503937007874" right="0" top="0.5905511811023623" bottom="0.3937007874015748" header="0" footer="0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5" zoomScaleNormal="115" zoomScaleSheetLayoutView="115" zoomScalePageLayoutView="0" workbookViewId="0" topLeftCell="A1">
      <selection activeCell="A3" sqref="A3:F3"/>
    </sheetView>
  </sheetViews>
  <sheetFormatPr defaultColWidth="9.140625" defaultRowHeight="15"/>
  <cols>
    <col min="1" max="1" width="26.140625" style="0" customWidth="1"/>
    <col min="2" max="2" width="5.7109375" style="0" customWidth="1"/>
    <col min="3" max="3" width="13.140625" style="0" customWidth="1"/>
    <col min="4" max="4" width="12.8515625" style="0" customWidth="1"/>
    <col min="5" max="5" width="14.421875" style="0" customWidth="1"/>
    <col min="6" max="6" width="12.28125" style="0" customWidth="1"/>
    <col min="8" max="8" width="16.8515625" style="0" customWidth="1"/>
  </cols>
  <sheetData>
    <row r="1" spans="5:6" ht="15.75">
      <c r="E1" s="58" t="s">
        <v>71</v>
      </c>
      <c r="F1" s="58"/>
    </row>
    <row r="3" spans="1:6" ht="48.75" customHeight="1">
      <c r="A3" s="42" t="s">
        <v>73</v>
      </c>
      <c r="B3" s="42"/>
      <c r="C3" s="42"/>
      <c r="D3" s="42"/>
      <c r="E3" s="42"/>
      <c r="F3" s="42"/>
    </row>
    <row r="5" spans="1:6" ht="28.5" customHeight="1">
      <c r="A5" s="59"/>
      <c r="B5" s="62"/>
      <c r="C5" s="65" t="s">
        <v>20</v>
      </c>
      <c r="D5" s="66"/>
      <c r="E5" s="66"/>
      <c r="F5" s="67"/>
    </row>
    <row r="6" spans="1:6" ht="16.5" customHeight="1">
      <c r="A6" s="60"/>
      <c r="B6" s="63"/>
      <c r="C6" s="8" t="s">
        <v>5</v>
      </c>
      <c r="D6" s="8">
        <v>2014</v>
      </c>
      <c r="E6" s="8">
        <v>2015</v>
      </c>
      <c r="F6" s="3">
        <v>2016</v>
      </c>
    </row>
    <row r="7" spans="1:6" s="1" customFormat="1" ht="16.5" customHeight="1">
      <c r="A7" s="61"/>
      <c r="B7" s="64"/>
      <c r="C7" s="3" t="s">
        <v>21</v>
      </c>
      <c r="D7" s="3" t="s">
        <v>21</v>
      </c>
      <c r="E7" s="3" t="s">
        <v>21</v>
      </c>
      <c r="F7" s="3" t="s">
        <v>21</v>
      </c>
    </row>
    <row r="8" spans="1:8" ht="19.5" customHeight="1">
      <c r="A8" s="57" t="s">
        <v>29</v>
      </c>
      <c r="B8" s="22" t="s">
        <v>5</v>
      </c>
      <c r="C8" s="23">
        <f>SUM(C9:C12)</f>
        <v>33275126</v>
      </c>
      <c r="D8" s="23">
        <f>SUM(D9:D12)</f>
        <v>15276825</v>
      </c>
      <c r="E8" s="23">
        <f>SUM(E9:E12)</f>
        <v>9202462</v>
      </c>
      <c r="F8" s="23">
        <f>SUM(F9:F12)</f>
        <v>8795839</v>
      </c>
      <c r="H8" s="25"/>
    </row>
    <row r="9" spans="1:6" ht="19.5" customHeight="1">
      <c r="A9" s="57"/>
      <c r="B9" s="2" t="s">
        <v>3</v>
      </c>
      <c r="C9" s="9">
        <f>SUM(D9:F9)</f>
        <v>33275126</v>
      </c>
      <c r="D9" s="9">
        <f>D19+D14+D23</f>
        <v>15276825</v>
      </c>
      <c r="E9" s="9">
        <f>E19+E14+E23</f>
        <v>9202462</v>
      </c>
      <c r="F9" s="9">
        <f>F19+F14+F23</f>
        <v>8795839</v>
      </c>
    </row>
    <row r="10" spans="1:6" ht="19.5" customHeight="1">
      <c r="A10" s="57"/>
      <c r="B10" s="2" t="s">
        <v>1</v>
      </c>
      <c r="C10" s="9">
        <f>SUM(D10:F10)</f>
        <v>0</v>
      </c>
      <c r="D10" s="9">
        <v>0</v>
      </c>
      <c r="E10" s="9">
        <v>0</v>
      </c>
      <c r="F10" s="9">
        <v>0</v>
      </c>
    </row>
    <row r="11" spans="1:6" ht="19.5" customHeight="1">
      <c r="A11" s="57"/>
      <c r="B11" s="2" t="s">
        <v>2</v>
      </c>
      <c r="C11" s="9">
        <f>SUM(D11:F11)</f>
        <v>0</v>
      </c>
      <c r="D11" s="9">
        <v>0</v>
      </c>
      <c r="E11" s="9">
        <v>0</v>
      </c>
      <c r="F11" s="9">
        <v>0</v>
      </c>
    </row>
    <row r="12" spans="1:6" ht="19.5" customHeight="1">
      <c r="A12" s="57"/>
      <c r="B12" s="2" t="s">
        <v>4</v>
      </c>
      <c r="C12" s="9">
        <f>SUM(D12:F12)</f>
        <v>0</v>
      </c>
      <c r="D12" s="9">
        <v>0</v>
      </c>
      <c r="E12" s="9">
        <v>0</v>
      </c>
      <c r="F12" s="9">
        <v>0</v>
      </c>
    </row>
    <row r="13" spans="1:6" ht="16.5" customHeight="1">
      <c r="A13" s="57" t="s">
        <v>37</v>
      </c>
      <c r="B13" s="22" t="s">
        <v>5</v>
      </c>
      <c r="C13" s="23">
        <f>SUM(C14:C17)</f>
        <v>19555900</v>
      </c>
      <c r="D13" s="23">
        <f>SUM(D14:D17)</f>
        <v>6855575</v>
      </c>
      <c r="E13" s="23">
        <f>SUM(E14:E17)</f>
        <v>6513200</v>
      </c>
      <c r="F13" s="23">
        <f>SUM(F14:F17)</f>
        <v>6187125</v>
      </c>
    </row>
    <row r="14" spans="1:6" ht="16.5" customHeight="1">
      <c r="A14" s="57"/>
      <c r="B14" s="2" t="s">
        <v>3</v>
      </c>
      <c r="C14" s="9">
        <f>SUM(D14:F14)</f>
        <v>19555900</v>
      </c>
      <c r="D14" s="9">
        <v>6855575</v>
      </c>
      <c r="E14" s="9">
        <v>6513200</v>
      </c>
      <c r="F14" s="9">
        <v>6187125</v>
      </c>
    </row>
    <row r="15" spans="1:6" ht="16.5" customHeight="1">
      <c r="A15" s="57"/>
      <c r="B15" s="2" t="s">
        <v>1</v>
      </c>
      <c r="C15" s="9">
        <f>SUM(D15:F15)</f>
        <v>0</v>
      </c>
      <c r="D15" s="9">
        <v>0</v>
      </c>
      <c r="E15" s="9">
        <v>0</v>
      </c>
      <c r="F15" s="9">
        <v>0</v>
      </c>
    </row>
    <row r="16" spans="1:6" ht="16.5" customHeight="1">
      <c r="A16" s="57"/>
      <c r="B16" s="2" t="s">
        <v>2</v>
      </c>
      <c r="C16" s="9">
        <f>SUM(D16:F16)</f>
        <v>0</v>
      </c>
      <c r="D16" s="9">
        <v>0</v>
      </c>
      <c r="E16" s="9">
        <v>0</v>
      </c>
      <c r="F16" s="9">
        <v>0</v>
      </c>
    </row>
    <row r="17" spans="1:6" ht="16.5" customHeight="1">
      <c r="A17" s="57"/>
      <c r="B17" s="2" t="s">
        <v>4</v>
      </c>
      <c r="C17" s="9">
        <f>SUM(D17:F17)</f>
        <v>0</v>
      </c>
      <c r="D17" s="9">
        <v>0</v>
      </c>
      <c r="E17" s="9">
        <v>0</v>
      </c>
      <c r="F17" s="9">
        <v>0</v>
      </c>
    </row>
    <row r="18" spans="1:6" ht="16.5" customHeight="1">
      <c r="A18" s="57" t="s">
        <v>31</v>
      </c>
      <c r="B18" s="22" t="s">
        <v>5</v>
      </c>
      <c r="C18" s="23">
        <f>SUM(C19:C22)</f>
        <v>8882100</v>
      </c>
      <c r="D18" s="23">
        <f>SUM(D19:D22)</f>
        <v>6725500</v>
      </c>
      <c r="E18" s="23">
        <f>SUM(E19:E22)</f>
        <v>1078300</v>
      </c>
      <c r="F18" s="23">
        <f>SUM(F19:F22)</f>
        <v>1078300</v>
      </c>
    </row>
    <row r="19" spans="1:6" ht="16.5" customHeight="1">
      <c r="A19" s="57"/>
      <c r="B19" s="2" t="s">
        <v>3</v>
      </c>
      <c r="C19" s="9">
        <f>SUM(D19:F19)</f>
        <v>8882100</v>
      </c>
      <c r="D19" s="9">
        <f>124500+400400+6200600</f>
        <v>6725500</v>
      </c>
      <c r="E19" s="9">
        <f>15350+126650+936300</f>
        <v>1078300</v>
      </c>
      <c r="F19" s="9">
        <v>1078300</v>
      </c>
    </row>
    <row r="20" spans="1:6" ht="16.5" customHeight="1">
      <c r="A20" s="57"/>
      <c r="B20" s="2" t="s">
        <v>1</v>
      </c>
      <c r="C20" s="9">
        <f>SUM(D20:F20)</f>
        <v>0</v>
      </c>
      <c r="D20" s="9">
        <v>0</v>
      </c>
      <c r="E20" s="9">
        <v>0</v>
      </c>
      <c r="F20" s="9">
        <v>0</v>
      </c>
    </row>
    <row r="21" spans="1:6" ht="16.5" customHeight="1">
      <c r="A21" s="57"/>
      <c r="B21" s="2" t="s">
        <v>2</v>
      </c>
      <c r="C21" s="9">
        <f>SUM(D21:F21)</f>
        <v>0</v>
      </c>
      <c r="D21" s="9">
        <v>0</v>
      </c>
      <c r="E21" s="9">
        <v>0</v>
      </c>
      <c r="F21" s="9">
        <v>0</v>
      </c>
    </row>
    <row r="22" spans="1:6" ht="16.5" customHeight="1">
      <c r="A22" s="57"/>
      <c r="B22" s="2" t="s">
        <v>4</v>
      </c>
      <c r="C22" s="9">
        <f>SUM(D22:F22)</f>
        <v>0</v>
      </c>
      <c r="D22" s="9">
        <v>0</v>
      </c>
      <c r="E22" s="9">
        <v>0</v>
      </c>
      <c r="F22" s="9">
        <v>0</v>
      </c>
    </row>
    <row r="23" spans="1:6" ht="15">
      <c r="A23" s="57" t="s">
        <v>38</v>
      </c>
      <c r="B23" s="22" t="s">
        <v>5</v>
      </c>
      <c r="C23" s="23">
        <f>SUM(C24:C27)</f>
        <v>4837126</v>
      </c>
      <c r="D23" s="23">
        <f>SUM(D24:D27)</f>
        <v>1695750</v>
      </c>
      <c r="E23" s="23">
        <f>SUM(E24:E27)</f>
        <v>1610962</v>
      </c>
      <c r="F23" s="23">
        <f>SUM(F24:F27)</f>
        <v>1530414</v>
      </c>
    </row>
    <row r="24" spans="1:6" ht="15">
      <c r="A24" s="57"/>
      <c r="B24" s="2" t="s">
        <v>3</v>
      </c>
      <c r="C24" s="9">
        <f>SUM(D24:F24)</f>
        <v>4837126</v>
      </c>
      <c r="D24" s="9">
        <v>1695750</v>
      </c>
      <c r="E24" s="9">
        <v>1610962</v>
      </c>
      <c r="F24" s="9">
        <v>1530414</v>
      </c>
    </row>
    <row r="25" spans="1:6" ht="15">
      <c r="A25" s="57"/>
      <c r="B25" s="2" t="s">
        <v>1</v>
      </c>
      <c r="C25" s="9">
        <f>SUM(D25:F25)</f>
        <v>0</v>
      </c>
      <c r="D25" s="9">
        <v>0</v>
      </c>
      <c r="E25" s="9">
        <v>0</v>
      </c>
      <c r="F25" s="9">
        <v>0</v>
      </c>
    </row>
    <row r="26" spans="1:6" ht="15">
      <c r="A26" s="57"/>
      <c r="B26" s="2" t="s">
        <v>2</v>
      </c>
      <c r="C26" s="9">
        <f>SUM(D26:F26)</f>
        <v>0</v>
      </c>
      <c r="D26" s="9">
        <v>0</v>
      </c>
      <c r="E26" s="9">
        <v>0</v>
      </c>
      <c r="F26" s="9">
        <v>0</v>
      </c>
    </row>
    <row r="27" spans="1:6" ht="15">
      <c r="A27" s="57"/>
      <c r="B27" s="2" t="s">
        <v>4</v>
      </c>
      <c r="C27" s="9">
        <f>SUM(D27:F27)</f>
        <v>0</v>
      </c>
      <c r="D27" s="9">
        <v>0</v>
      </c>
      <c r="E27" s="9">
        <v>0</v>
      </c>
      <c r="F27" s="9">
        <v>0</v>
      </c>
    </row>
  </sheetData>
  <sheetProtection/>
  <mergeCells count="9">
    <mergeCell ref="A23:A27"/>
    <mergeCell ref="A13:A17"/>
    <mergeCell ref="E1:F1"/>
    <mergeCell ref="A18:A22"/>
    <mergeCell ref="A8:A12"/>
    <mergeCell ref="A3:F3"/>
    <mergeCell ref="A5:A7"/>
    <mergeCell ref="B5:B7"/>
    <mergeCell ref="C5:F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125" zoomScaleNormal="125" zoomScaleSheetLayoutView="115" zoomScalePageLayoutView="0" workbookViewId="0" topLeftCell="A1">
      <selection activeCell="K1" sqref="K1"/>
    </sheetView>
  </sheetViews>
  <sheetFormatPr defaultColWidth="9.140625" defaultRowHeight="15"/>
  <cols>
    <col min="1" max="1" width="4.140625" style="17" customWidth="1"/>
    <col min="2" max="2" width="33.8515625" style="13" customWidth="1"/>
    <col min="3" max="3" width="9.140625" style="10" customWidth="1"/>
    <col min="4" max="4" width="9.28125" style="18" bestFit="1" customWidth="1"/>
    <col min="5" max="6" width="11.7109375" style="10" bestFit="1" customWidth="1"/>
    <col min="7" max="9" width="7.28125" style="10" customWidth="1"/>
    <col min="10" max="10" width="18.57421875" style="10" customWidth="1"/>
    <col min="11" max="11" width="24.7109375" style="15" customWidth="1"/>
    <col min="12" max="12" width="9.140625" style="12" customWidth="1"/>
    <col min="13" max="13" width="13.28125" style="10" bestFit="1" customWidth="1"/>
    <col min="14" max="16384" width="9.140625" style="10" customWidth="1"/>
  </cols>
  <sheetData>
    <row r="1" spans="1:11" ht="15">
      <c r="A1" s="10"/>
      <c r="D1" s="10"/>
      <c r="K1" s="26" t="s">
        <v>72</v>
      </c>
    </row>
    <row r="2" spans="1:6" ht="9.75" customHeight="1">
      <c r="A2" s="10"/>
      <c r="D2" s="10"/>
      <c r="F2" s="14"/>
    </row>
    <row r="3" spans="1:12" ht="30.75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16"/>
    </row>
    <row r="4" spans="1:4" ht="31.5" customHeight="1">
      <c r="A4" s="10"/>
      <c r="C4" s="20"/>
      <c r="D4" s="10"/>
    </row>
    <row r="5" spans="1:11" ht="19.5" customHeight="1">
      <c r="A5" s="76" t="s">
        <v>27</v>
      </c>
      <c r="B5" s="77" t="s">
        <v>41</v>
      </c>
      <c r="C5" s="81" t="s">
        <v>9</v>
      </c>
      <c r="D5" s="81" t="s">
        <v>22</v>
      </c>
      <c r="E5" s="81"/>
      <c r="F5" s="81"/>
      <c r="G5" s="81"/>
      <c r="H5" s="81"/>
      <c r="I5" s="81"/>
      <c r="J5" s="81" t="s">
        <v>15</v>
      </c>
      <c r="K5" s="79" t="s">
        <v>6</v>
      </c>
    </row>
    <row r="6" spans="1:11" ht="24.75" customHeight="1">
      <c r="A6" s="76"/>
      <c r="B6" s="78"/>
      <c r="C6" s="81"/>
      <c r="D6" s="11" t="s">
        <v>0</v>
      </c>
      <c r="E6" s="11" t="s">
        <v>5</v>
      </c>
      <c r="F6" s="11" t="s">
        <v>3</v>
      </c>
      <c r="G6" s="11" t="s">
        <v>1</v>
      </c>
      <c r="H6" s="11" t="s">
        <v>2</v>
      </c>
      <c r="I6" s="11" t="s">
        <v>4</v>
      </c>
      <c r="J6" s="81"/>
      <c r="K6" s="79"/>
    </row>
    <row r="7" spans="1:11" ht="22.5" customHeight="1">
      <c r="A7" s="94"/>
      <c r="B7" s="95" t="s">
        <v>42</v>
      </c>
      <c r="C7" s="80" t="s">
        <v>43</v>
      </c>
      <c r="D7" s="27" t="s">
        <v>5</v>
      </c>
      <c r="E7" s="28">
        <f>E8+E9+E10</f>
        <v>33275126</v>
      </c>
      <c r="F7" s="28">
        <f aca="true" t="shared" si="0" ref="F7:F15">E7</f>
        <v>33275126</v>
      </c>
      <c r="G7" s="28">
        <f>G8+G9+G10</f>
        <v>0</v>
      </c>
      <c r="H7" s="28">
        <f>H8+H9+H10</f>
        <v>0</v>
      </c>
      <c r="I7" s="28">
        <f>I8+I9+I10</f>
        <v>0</v>
      </c>
      <c r="J7" s="92"/>
      <c r="K7" s="92"/>
    </row>
    <row r="8" spans="1:11" ht="22.5" customHeight="1">
      <c r="A8" s="94"/>
      <c r="B8" s="95"/>
      <c r="C8" s="80"/>
      <c r="D8" s="27">
        <v>2014</v>
      </c>
      <c r="E8" s="28">
        <f>E12</f>
        <v>15276825</v>
      </c>
      <c r="F8" s="28">
        <f t="shared" si="0"/>
        <v>15276825</v>
      </c>
      <c r="G8" s="28">
        <f aca="true" t="shared" si="1" ref="G8:I10">G11+G23</f>
        <v>0</v>
      </c>
      <c r="H8" s="28">
        <f t="shared" si="1"/>
        <v>0</v>
      </c>
      <c r="I8" s="28">
        <f t="shared" si="1"/>
        <v>0</v>
      </c>
      <c r="J8" s="93"/>
      <c r="K8" s="93"/>
    </row>
    <row r="9" spans="1:11" ht="22.5" customHeight="1">
      <c r="A9" s="94"/>
      <c r="B9" s="95"/>
      <c r="C9" s="80"/>
      <c r="D9" s="27">
        <v>2015</v>
      </c>
      <c r="E9" s="28">
        <f>E13</f>
        <v>9202462</v>
      </c>
      <c r="F9" s="28">
        <f t="shared" si="0"/>
        <v>9202462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93"/>
      <c r="K9" s="93"/>
    </row>
    <row r="10" spans="1:11" ht="22.5" customHeight="1">
      <c r="A10" s="94"/>
      <c r="B10" s="95"/>
      <c r="C10" s="80"/>
      <c r="D10" s="27">
        <v>2016</v>
      </c>
      <c r="E10" s="28">
        <f>E14</f>
        <v>8795839</v>
      </c>
      <c r="F10" s="28">
        <f t="shared" si="0"/>
        <v>8795839</v>
      </c>
      <c r="G10" s="28">
        <f t="shared" si="1"/>
        <v>0</v>
      </c>
      <c r="H10" s="28">
        <f t="shared" si="1"/>
        <v>0</v>
      </c>
      <c r="I10" s="28">
        <f t="shared" si="1"/>
        <v>0</v>
      </c>
      <c r="J10" s="93"/>
      <c r="K10" s="93"/>
    </row>
    <row r="11" spans="1:12" s="36" customFormat="1" ht="22.5" customHeight="1">
      <c r="A11" s="68" t="s">
        <v>7</v>
      </c>
      <c r="B11" s="75" t="s">
        <v>59</v>
      </c>
      <c r="C11" s="68" t="s">
        <v>24</v>
      </c>
      <c r="D11" s="33" t="s">
        <v>5</v>
      </c>
      <c r="E11" s="34">
        <f>E12+E13+E14</f>
        <v>33275126</v>
      </c>
      <c r="F11" s="34">
        <f t="shared" si="0"/>
        <v>33275126</v>
      </c>
      <c r="G11" s="34">
        <f>G12+G13+G14</f>
        <v>0</v>
      </c>
      <c r="H11" s="34">
        <f>H12+H13+H14</f>
        <v>0</v>
      </c>
      <c r="I11" s="34">
        <f>I12+I13+I14</f>
        <v>0</v>
      </c>
      <c r="J11" s="69"/>
      <c r="K11" s="70"/>
      <c r="L11" s="35"/>
    </row>
    <row r="12" spans="1:12" s="36" customFormat="1" ht="22.5" customHeight="1">
      <c r="A12" s="68"/>
      <c r="B12" s="75"/>
      <c r="C12" s="68"/>
      <c r="D12" s="33">
        <v>2014</v>
      </c>
      <c r="E12" s="37">
        <f>E16+E20+E24+E28+E36+E32</f>
        <v>15276825</v>
      </c>
      <c r="F12" s="34">
        <f>E12</f>
        <v>15276825</v>
      </c>
      <c r="G12" s="37">
        <f aca="true" t="shared" si="2" ref="G12:I14">G16+G20+G24+G28+G36</f>
        <v>0</v>
      </c>
      <c r="H12" s="37">
        <f t="shared" si="2"/>
        <v>0</v>
      </c>
      <c r="I12" s="37">
        <f t="shared" si="2"/>
        <v>0</v>
      </c>
      <c r="J12" s="69"/>
      <c r="K12" s="71"/>
      <c r="L12" s="35"/>
    </row>
    <row r="13" spans="1:12" s="36" customFormat="1" ht="22.5" customHeight="1">
      <c r="A13" s="68"/>
      <c r="B13" s="75"/>
      <c r="C13" s="68"/>
      <c r="D13" s="33">
        <v>2015</v>
      </c>
      <c r="E13" s="37">
        <f>E17+E21+E25+E29+E37+E33</f>
        <v>9202462</v>
      </c>
      <c r="F13" s="34">
        <f t="shared" si="0"/>
        <v>9202462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69"/>
      <c r="K13" s="71"/>
      <c r="L13" s="35"/>
    </row>
    <row r="14" spans="1:12" s="36" customFormat="1" ht="23.25" customHeight="1">
      <c r="A14" s="68"/>
      <c r="B14" s="75"/>
      <c r="C14" s="68"/>
      <c r="D14" s="33">
        <v>2016</v>
      </c>
      <c r="E14" s="37">
        <f>E18+E22+E26+E30+E38+E34</f>
        <v>8795839</v>
      </c>
      <c r="F14" s="34">
        <f t="shared" si="0"/>
        <v>8795839</v>
      </c>
      <c r="G14" s="37">
        <f t="shared" si="2"/>
        <v>0</v>
      </c>
      <c r="H14" s="37">
        <f t="shared" si="2"/>
        <v>0</v>
      </c>
      <c r="I14" s="37">
        <f t="shared" si="2"/>
        <v>0</v>
      </c>
      <c r="J14" s="69"/>
      <c r="K14" s="72"/>
      <c r="L14" s="35"/>
    </row>
    <row r="15" spans="1:12" s="36" customFormat="1" ht="22.5" customHeight="1">
      <c r="A15" s="68" t="s">
        <v>35</v>
      </c>
      <c r="B15" s="73" t="s">
        <v>50</v>
      </c>
      <c r="C15" s="68" t="s">
        <v>24</v>
      </c>
      <c r="D15" s="33" t="s">
        <v>5</v>
      </c>
      <c r="E15" s="37">
        <f>SUM(E16:E18)</f>
        <v>2986156.43</v>
      </c>
      <c r="F15" s="37">
        <f t="shared" si="0"/>
        <v>2986156.43</v>
      </c>
      <c r="G15" s="37">
        <f>SUM(G16:G18)</f>
        <v>0</v>
      </c>
      <c r="H15" s="37">
        <f>SUM(H16:H18)</f>
        <v>0</v>
      </c>
      <c r="I15" s="37">
        <f>SUM(I16:I18)</f>
        <v>0</v>
      </c>
      <c r="J15" s="69" t="s">
        <v>46</v>
      </c>
      <c r="K15" s="70" t="s">
        <v>52</v>
      </c>
      <c r="L15" s="35"/>
    </row>
    <row r="16" spans="1:12" s="36" customFormat="1" ht="22.5" customHeight="1">
      <c r="A16" s="68"/>
      <c r="B16" s="73"/>
      <c r="C16" s="68"/>
      <c r="D16" s="33">
        <v>2014</v>
      </c>
      <c r="E16" s="37">
        <f>1395613.81+20600+90000</f>
        <v>1506213.81</v>
      </c>
      <c r="F16" s="37">
        <f aca="true" t="shared" si="3" ref="F16:F38">E16</f>
        <v>1506213.81</v>
      </c>
      <c r="G16" s="37">
        <f aca="true" t="shared" si="4" ref="G16:I18">G20+G24+G28</f>
        <v>0</v>
      </c>
      <c r="H16" s="37">
        <f t="shared" si="4"/>
        <v>0</v>
      </c>
      <c r="I16" s="37">
        <f t="shared" si="4"/>
        <v>0</v>
      </c>
      <c r="J16" s="69"/>
      <c r="K16" s="71"/>
      <c r="L16" s="35"/>
    </row>
    <row r="17" spans="1:12" s="36" customFormat="1" ht="22.5" customHeight="1">
      <c r="A17" s="68"/>
      <c r="B17" s="73"/>
      <c r="C17" s="68"/>
      <c r="D17" s="33">
        <v>2015</v>
      </c>
      <c r="E17" s="37">
        <f>742783.81+12800</f>
        <v>755583.81</v>
      </c>
      <c r="F17" s="37">
        <f t="shared" si="3"/>
        <v>755583.81</v>
      </c>
      <c r="G17" s="37">
        <f t="shared" si="4"/>
        <v>0</v>
      </c>
      <c r="H17" s="37">
        <f t="shared" si="4"/>
        <v>0</v>
      </c>
      <c r="I17" s="37">
        <f t="shared" si="4"/>
        <v>0</v>
      </c>
      <c r="J17" s="69"/>
      <c r="K17" s="71"/>
      <c r="L17" s="35"/>
    </row>
    <row r="18" spans="1:12" s="36" customFormat="1" ht="22.5" customHeight="1">
      <c r="A18" s="68"/>
      <c r="B18" s="73"/>
      <c r="C18" s="68"/>
      <c r="D18" s="33">
        <v>2016</v>
      </c>
      <c r="E18" s="38">
        <f>711558.81+12800</f>
        <v>724358.81</v>
      </c>
      <c r="F18" s="37">
        <f t="shared" si="3"/>
        <v>724358.81</v>
      </c>
      <c r="G18" s="37">
        <f t="shared" si="4"/>
        <v>0</v>
      </c>
      <c r="H18" s="37">
        <f t="shared" si="4"/>
        <v>0</v>
      </c>
      <c r="I18" s="37">
        <f t="shared" si="4"/>
        <v>0</v>
      </c>
      <c r="J18" s="69"/>
      <c r="K18" s="72"/>
      <c r="L18" s="35"/>
    </row>
    <row r="19" spans="1:13" s="36" customFormat="1" ht="22.5" customHeight="1">
      <c r="A19" s="68" t="s">
        <v>33</v>
      </c>
      <c r="B19" s="73" t="s">
        <v>64</v>
      </c>
      <c r="C19" s="68" t="s">
        <v>24</v>
      </c>
      <c r="D19" s="33" t="s">
        <v>5</v>
      </c>
      <c r="E19" s="37">
        <f>SUM(E20:E22)</f>
        <v>12562422.870000001</v>
      </c>
      <c r="F19" s="37">
        <f t="shared" si="3"/>
        <v>12562422.870000001</v>
      </c>
      <c r="G19" s="37">
        <f>SUM(G20:G22)</f>
        <v>0</v>
      </c>
      <c r="H19" s="37">
        <f>SUM(H20:H22)</f>
        <v>0</v>
      </c>
      <c r="I19" s="37">
        <f>SUM(I20:I22)</f>
        <v>0</v>
      </c>
      <c r="J19" s="69" t="s">
        <v>65</v>
      </c>
      <c r="K19" s="70" t="s">
        <v>67</v>
      </c>
      <c r="L19" s="35"/>
      <c r="M19" s="39"/>
    </row>
    <row r="20" spans="1:12" s="36" customFormat="1" ht="22.5" customHeight="1">
      <c r="A20" s="68"/>
      <c r="B20" s="73"/>
      <c r="C20" s="68"/>
      <c r="D20" s="33">
        <v>2014</v>
      </c>
      <c r="E20" s="37">
        <f>5850114.29+901500</f>
        <v>6751614.29</v>
      </c>
      <c r="F20" s="37">
        <f t="shared" si="3"/>
        <v>6751614.29</v>
      </c>
      <c r="G20" s="37">
        <v>0</v>
      </c>
      <c r="H20" s="37">
        <v>0</v>
      </c>
      <c r="I20" s="37">
        <v>0</v>
      </c>
      <c r="J20" s="69"/>
      <c r="K20" s="71"/>
      <c r="L20" s="35"/>
    </row>
    <row r="21" spans="1:12" s="36" customFormat="1" ht="22.5" customHeight="1">
      <c r="A21" s="68"/>
      <c r="B21" s="73"/>
      <c r="C21" s="68"/>
      <c r="D21" s="33">
        <v>2015</v>
      </c>
      <c r="E21" s="37">
        <f>2635218.29+1644800+144240</f>
        <v>4424258.29</v>
      </c>
      <c r="F21" s="37">
        <f t="shared" si="3"/>
        <v>4424258.29</v>
      </c>
      <c r="G21" s="37">
        <v>0</v>
      </c>
      <c r="H21" s="37">
        <v>0</v>
      </c>
      <c r="I21" s="37">
        <v>0</v>
      </c>
      <c r="J21" s="69"/>
      <c r="K21" s="71"/>
      <c r="L21" s="35"/>
    </row>
    <row r="22" spans="1:12" s="36" customFormat="1" ht="22.5" customHeight="1">
      <c r="A22" s="68"/>
      <c r="B22" s="73"/>
      <c r="C22" s="68"/>
      <c r="D22" s="33">
        <v>2016</v>
      </c>
      <c r="E22" s="40">
        <f>442310.29+800000+144240</f>
        <v>1386550.29</v>
      </c>
      <c r="F22" s="37">
        <f t="shared" si="3"/>
        <v>1386550.29</v>
      </c>
      <c r="G22" s="37">
        <v>0</v>
      </c>
      <c r="H22" s="37">
        <v>0</v>
      </c>
      <c r="I22" s="37">
        <v>0</v>
      </c>
      <c r="J22" s="69"/>
      <c r="K22" s="72"/>
      <c r="L22" s="35"/>
    </row>
    <row r="23" spans="1:13" s="36" customFormat="1" ht="22.5" customHeight="1">
      <c r="A23" s="68" t="s">
        <v>40</v>
      </c>
      <c r="B23" s="73" t="s">
        <v>45</v>
      </c>
      <c r="C23" s="68" t="s">
        <v>24</v>
      </c>
      <c r="D23" s="33" t="s">
        <v>5</v>
      </c>
      <c r="E23" s="37">
        <f>SUM(E24:E26)</f>
        <v>9377855</v>
      </c>
      <c r="F23" s="37">
        <f t="shared" si="3"/>
        <v>9377855</v>
      </c>
      <c r="G23" s="37">
        <f>SUM(G24:G26)</f>
        <v>0</v>
      </c>
      <c r="H23" s="37">
        <f>SUM(H24:H26)</f>
        <v>0</v>
      </c>
      <c r="I23" s="37">
        <f>SUM(I24:I26)</f>
        <v>0</v>
      </c>
      <c r="J23" s="69" t="s">
        <v>63</v>
      </c>
      <c r="K23" s="70" t="s">
        <v>39</v>
      </c>
      <c r="L23" s="35"/>
      <c r="M23" s="39"/>
    </row>
    <row r="24" spans="1:12" s="36" customFormat="1" ht="22.5" customHeight="1">
      <c r="A24" s="68"/>
      <c r="B24" s="73"/>
      <c r="C24" s="68"/>
      <c r="D24" s="33">
        <v>2014</v>
      </c>
      <c r="E24" s="37">
        <f>3156455</f>
        <v>3156455</v>
      </c>
      <c r="F24" s="37">
        <f t="shared" si="3"/>
        <v>3156455</v>
      </c>
      <c r="G24" s="37">
        <v>0</v>
      </c>
      <c r="H24" s="37">
        <v>0</v>
      </c>
      <c r="I24" s="37">
        <v>0</v>
      </c>
      <c r="J24" s="69"/>
      <c r="K24" s="71"/>
      <c r="L24" s="35"/>
    </row>
    <row r="25" spans="1:12" s="36" customFormat="1" ht="22.5" customHeight="1">
      <c r="A25" s="68"/>
      <c r="B25" s="73"/>
      <c r="C25" s="68"/>
      <c r="D25" s="33">
        <v>2015</v>
      </c>
      <c r="E25" s="41">
        <v>1710700</v>
      </c>
      <c r="F25" s="37">
        <f t="shared" si="3"/>
        <v>1710700</v>
      </c>
      <c r="G25" s="37">
        <v>0</v>
      </c>
      <c r="H25" s="37">
        <v>0</v>
      </c>
      <c r="I25" s="37">
        <v>0</v>
      </c>
      <c r="J25" s="69"/>
      <c r="K25" s="71"/>
      <c r="L25" s="35"/>
    </row>
    <row r="26" spans="1:12" s="36" customFormat="1" ht="22.5" customHeight="1">
      <c r="A26" s="68"/>
      <c r="B26" s="73"/>
      <c r="C26" s="68"/>
      <c r="D26" s="33">
        <v>2016</v>
      </c>
      <c r="E26" s="38">
        <v>4510700</v>
      </c>
      <c r="F26" s="37">
        <f t="shared" si="3"/>
        <v>4510700</v>
      </c>
      <c r="G26" s="37">
        <v>0</v>
      </c>
      <c r="H26" s="37">
        <v>0</v>
      </c>
      <c r="I26" s="37">
        <v>0</v>
      </c>
      <c r="J26" s="69"/>
      <c r="K26" s="72"/>
      <c r="L26" s="35"/>
    </row>
    <row r="27" spans="1:13" s="36" customFormat="1" ht="22.5" customHeight="1">
      <c r="A27" s="88" t="s">
        <v>60</v>
      </c>
      <c r="B27" s="73" t="s">
        <v>70</v>
      </c>
      <c r="C27" s="68" t="s">
        <v>24</v>
      </c>
      <c r="D27" s="33" t="s">
        <v>5</v>
      </c>
      <c r="E27" s="38">
        <f>E28+E29+E30</f>
        <v>2860561.66</v>
      </c>
      <c r="F27" s="37">
        <f t="shared" si="3"/>
        <v>2860561.66</v>
      </c>
      <c r="G27" s="37">
        <f>SUM(G28:G30)</f>
        <v>0</v>
      </c>
      <c r="H27" s="37">
        <f>SUM(H28:H30)</f>
        <v>0</v>
      </c>
      <c r="I27" s="37">
        <f>SUM(I28:I30)</f>
        <v>0</v>
      </c>
      <c r="J27" s="69" t="s">
        <v>28</v>
      </c>
      <c r="K27" s="70" t="s">
        <v>52</v>
      </c>
      <c r="L27" s="35"/>
      <c r="M27" s="39"/>
    </row>
    <row r="28" spans="1:12" s="36" customFormat="1" ht="22.5" customHeight="1">
      <c r="A28" s="68"/>
      <c r="B28" s="73"/>
      <c r="C28" s="68"/>
      <c r="D28" s="33">
        <v>2014</v>
      </c>
      <c r="E28" s="38">
        <f>1419000+350000+303054.3</f>
        <v>2072054.3</v>
      </c>
      <c r="F28" s="37">
        <f t="shared" si="3"/>
        <v>2072054.3</v>
      </c>
      <c r="G28" s="37">
        <v>0</v>
      </c>
      <c r="H28" s="37">
        <v>0</v>
      </c>
      <c r="I28" s="37">
        <v>0</v>
      </c>
      <c r="J28" s="69"/>
      <c r="K28" s="71"/>
      <c r="L28" s="35"/>
    </row>
    <row r="29" spans="1:12" s="36" customFormat="1" ht="22.5" customHeight="1">
      <c r="A29" s="68"/>
      <c r="B29" s="73"/>
      <c r="C29" s="68"/>
      <c r="D29" s="33">
        <v>2015</v>
      </c>
      <c r="E29" s="38">
        <f>311540+56000+48488.68</f>
        <v>416028.68</v>
      </c>
      <c r="F29" s="37">
        <f t="shared" si="3"/>
        <v>416028.68</v>
      </c>
      <c r="G29" s="37">
        <v>0</v>
      </c>
      <c r="H29" s="37">
        <v>0</v>
      </c>
      <c r="I29" s="37">
        <v>0</v>
      </c>
      <c r="J29" s="69"/>
      <c r="K29" s="71"/>
      <c r="L29" s="35"/>
    </row>
    <row r="30" spans="1:12" s="36" customFormat="1" ht="39" customHeight="1">
      <c r="A30" s="68"/>
      <c r="B30" s="73"/>
      <c r="C30" s="68"/>
      <c r="D30" s="33">
        <v>2016</v>
      </c>
      <c r="E30" s="38">
        <f>273990+50000+48488.68</f>
        <v>372478.68</v>
      </c>
      <c r="F30" s="37">
        <f t="shared" si="3"/>
        <v>372478.68</v>
      </c>
      <c r="G30" s="37">
        <v>0</v>
      </c>
      <c r="H30" s="37">
        <v>0</v>
      </c>
      <c r="I30" s="37">
        <v>0</v>
      </c>
      <c r="J30" s="69"/>
      <c r="K30" s="72"/>
      <c r="L30" s="35"/>
    </row>
    <row r="31" spans="1:12" s="36" customFormat="1" ht="22.5" customHeight="1">
      <c r="A31" s="82" t="s">
        <v>61</v>
      </c>
      <c r="B31" s="85" t="s">
        <v>48</v>
      </c>
      <c r="C31" s="82" t="s">
        <v>24</v>
      </c>
      <c r="D31" s="33" t="s">
        <v>5</v>
      </c>
      <c r="E31" s="37">
        <f>SUM(E32:E34)</f>
        <v>5401010.04</v>
      </c>
      <c r="F31" s="37">
        <f t="shared" si="3"/>
        <v>5401010.04</v>
      </c>
      <c r="G31" s="37">
        <f>SUM(G32:G34)</f>
        <v>0</v>
      </c>
      <c r="H31" s="37">
        <f>SUM(H32:H34)</f>
        <v>0</v>
      </c>
      <c r="I31" s="37">
        <f>SUM(I32:I34)</f>
        <v>0</v>
      </c>
      <c r="J31" s="89" t="s">
        <v>69</v>
      </c>
      <c r="K31" s="70" t="s">
        <v>68</v>
      </c>
      <c r="L31" s="35"/>
    </row>
    <row r="32" spans="1:12" s="36" customFormat="1" ht="22.5" customHeight="1">
      <c r="A32" s="83"/>
      <c r="B32" s="86"/>
      <c r="C32" s="83"/>
      <c r="D32" s="33">
        <v>2014</v>
      </c>
      <c r="E32" s="37">
        <v>1724487.6</v>
      </c>
      <c r="F32" s="37">
        <f t="shared" si="3"/>
        <v>1724487.6</v>
      </c>
      <c r="G32" s="37">
        <v>0</v>
      </c>
      <c r="H32" s="37">
        <v>0</v>
      </c>
      <c r="I32" s="37">
        <v>0</v>
      </c>
      <c r="J32" s="90"/>
      <c r="K32" s="71"/>
      <c r="L32" s="35"/>
    </row>
    <row r="33" spans="1:12" s="36" customFormat="1" ht="22.5" customHeight="1">
      <c r="A33" s="83"/>
      <c r="B33" s="86"/>
      <c r="C33" s="83"/>
      <c r="D33" s="33">
        <v>2015</v>
      </c>
      <c r="E33" s="37">
        <v>1885331.22</v>
      </c>
      <c r="F33" s="37">
        <f t="shared" si="3"/>
        <v>1885331.22</v>
      </c>
      <c r="G33" s="37">
        <v>0</v>
      </c>
      <c r="H33" s="37">
        <v>0</v>
      </c>
      <c r="I33" s="37">
        <v>0</v>
      </c>
      <c r="J33" s="90"/>
      <c r="K33" s="71"/>
      <c r="L33" s="35"/>
    </row>
    <row r="34" spans="1:12" s="36" customFormat="1" ht="22.5" customHeight="1">
      <c r="A34" s="84"/>
      <c r="B34" s="87"/>
      <c r="C34" s="84"/>
      <c r="D34" s="33">
        <v>2016</v>
      </c>
      <c r="E34" s="40">
        <v>1791191.22</v>
      </c>
      <c r="F34" s="37">
        <f t="shared" si="3"/>
        <v>1791191.22</v>
      </c>
      <c r="G34" s="37">
        <v>0</v>
      </c>
      <c r="H34" s="37">
        <v>0</v>
      </c>
      <c r="I34" s="37">
        <v>0</v>
      </c>
      <c r="J34" s="91"/>
      <c r="K34" s="72"/>
      <c r="L34" s="35"/>
    </row>
    <row r="35" spans="1:12" s="36" customFormat="1" ht="22.5" customHeight="1">
      <c r="A35" s="82" t="s">
        <v>62</v>
      </c>
      <c r="B35" s="85" t="s">
        <v>44</v>
      </c>
      <c r="C35" s="82" t="s">
        <v>24</v>
      </c>
      <c r="D35" s="33" t="s">
        <v>5</v>
      </c>
      <c r="E35" s="37">
        <f>SUM(E36:E38)</f>
        <v>87120</v>
      </c>
      <c r="F35" s="37">
        <f t="shared" si="3"/>
        <v>87120</v>
      </c>
      <c r="G35" s="37">
        <f>SUM(G36:G38)</f>
        <v>0</v>
      </c>
      <c r="H35" s="37">
        <f>SUM(H36:H38)</f>
        <v>0</v>
      </c>
      <c r="I35" s="37">
        <f>SUM(I36:I38)</f>
        <v>0</v>
      </c>
      <c r="J35" s="89" t="s">
        <v>66</v>
      </c>
      <c r="K35" s="70" t="s">
        <v>32</v>
      </c>
      <c r="L35" s="35"/>
    </row>
    <row r="36" spans="1:12" s="36" customFormat="1" ht="22.5" customHeight="1">
      <c r="A36" s="83"/>
      <c r="B36" s="86"/>
      <c r="C36" s="83"/>
      <c r="D36" s="33">
        <v>2014</v>
      </c>
      <c r="E36" s="37">
        <v>66000</v>
      </c>
      <c r="F36" s="37">
        <f t="shared" si="3"/>
        <v>66000</v>
      </c>
      <c r="G36" s="37">
        <v>0</v>
      </c>
      <c r="H36" s="37">
        <v>0</v>
      </c>
      <c r="I36" s="37">
        <v>0</v>
      </c>
      <c r="J36" s="90"/>
      <c r="K36" s="71"/>
      <c r="L36" s="35"/>
    </row>
    <row r="37" spans="1:12" s="36" customFormat="1" ht="22.5" customHeight="1">
      <c r="A37" s="83"/>
      <c r="B37" s="86"/>
      <c r="C37" s="83"/>
      <c r="D37" s="33">
        <v>2015</v>
      </c>
      <c r="E37" s="37">
        <v>10560</v>
      </c>
      <c r="F37" s="37">
        <f t="shared" si="3"/>
        <v>10560</v>
      </c>
      <c r="G37" s="37">
        <v>0</v>
      </c>
      <c r="H37" s="37">
        <v>0</v>
      </c>
      <c r="I37" s="37">
        <v>0</v>
      </c>
      <c r="J37" s="90"/>
      <c r="K37" s="71"/>
      <c r="L37" s="35"/>
    </row>
    <row r="38" spans="1:12" s="36" customFormat="1" ht="22.5" customHeight="1">
      <c r="A38" s="84"/>
      <c r="B38" s="87"/>
      <c r="C38" s="84"/>
      <c r="D38" s="33">
        <v>2016</v>
      </c>
      <c r="E38" s="40">
        <v>10560</v>
      </c>
      <c r="F38" s="37">
        <f t="shared" si="3"/>
        <v>10560</v>
      </c>
      <c r="G38" s="37">
        <v>0</v>
      </c>
      <c r="H38" s="37">
        <v>0</v>
      </c>
      <c r="I38" s="37">
        <v>0</v>
      </c>
      <c r="J38" s="91"/>
      <c r="K38" s="72"/>
      <c r="L38" s="35"/>
    </row>
  </sheetData>
  <sheetProtection/>
  <mergeCells count="47">
    <mergeCell ref="J7:J10"/>
    <mergeCell ref="K7:K10"/>
    <mergeCell ref="A31:A34"/>
    <mergeCell ref="B31:B34"/>
    <mergeCell ref="C31:C34"/>
    <mergeCell ref="J31:J34"/>
    <mergeCell ref="K31:K34"/>
    <mergeCell ref="A7:A10"/>
    <mergeCell ref="B7:B10"/>
    <mergeCell ref="A23:A26"/>
    <mergeCell ref="K35:K38"/>
    <mergeCell ref="J35:J38"/>
    <mergeCell ref="C5:C6"/>
    <mergeCell ref="C35:C38"/>
    <mergeCell ref="K11:K14"/>
    <mergeCell ref="J5:J6"/>
    <mergeCell ref="J15:J18"/>
    <mergeCell ref="K15:K18"/>
    <mergeCell ref="J19:J22"/>
    <mergeCell ref="K19:K22"/>
    <mergeCell ref="A35:A38"/>
    <mergeCell ref="B35:B38"/>
    <mergeCell ref="C15:C18"/>
    <mergeCell ref="A27:A30"/>
    <mergeCell ref="B27:B30"/>
    <mergeCell ref="A15:A18"/>
    <mergeCell ref="B15:B18"/>
    <mergeCell ref="A19:A22"/>
    <mergeCell ref="B19:B22"/>
    <mergeCell ref="C19:C22"/>
    <mergeCell ref="A3:K3"/>
    <mergeCell ref="B11:B14"/>
    <mergeCell ref="A5:A6"/>
    <mergeCell ref="B5:B6"/>
    <mergeCell ref="C11:C14"/>
    <mergeCell ref="K5:K6"/>
    <mergeCell ref="A11:A14"/>
    <mergeCell ref="J11:J14"/>
    <mergeCell ref="C7:C10"/>
    <mergeCell ref="D5:I5"/>
    <mergeCell ref="C27:C30"/>
    <mergeCell ref="J27:J30"/>
    <mergeCell ref="K27:K30"/>
    <mergeCell ref="B23:B26"/>
    <mergeCell ref="C23:C26"/>
    <mergeCell ref="J23:J26"/>
    <mergeCell ref="K23:K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2013-11-13T13:02:00Z</cp:lastPrinted>
  <dcterms:created xsi:type="dcterms:W3CDTF">2013-06-06T11:09:14Z</dcterms:created>
  <dcterms:modified xsi:type="dcterms:W3CDTF">2013-11-14T07:39:26Z</dcterms:modified>
  <cp:category/>
  <cp:version/>
  <cp:contentType/>
  <cp:contentStatus/>
</cp:coreProperties>
</file>